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Lara\Documents\Piccolo Principe\GAP\2020\Applicativo SMART\DATI DB SMART\ELABORAZIONI\"/>
    </mc:Choice>
  </mc:AlternateContent>
  <xr:revisionPtr revIDLastSave="0" documentId="13_ncr:1_{27728DBC-3061-4496-A10B-4CF606C610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externalReferences>
    <externalReference r:id="rId2"/>
  </externalReferences>
  <definedNames>
    <definedName name="_ftn1" localSheetId="0">Foglio1!#REF!</definedName>
    <definedName name="_ftn2" localSheetId="0">Foglio1!#REF!</definedName>
    <definedName name="_ftnref1" localSheetId="0">Foglio1!$B$3</definedName>
    <definedName name="_ftnref2" localSheetId="0">Foglio1!$C$3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 l="1"/>
  <c r="E47" i="1"/>
  <c r="E48" i="1"/>
  <c r="C48" i="1"/>
  <c r="C47" i="1"/>
  <c r="C46" i="1"/>
  <c r="D48" i="1"/>
  <c r="D47" i="1"/>
  <c r="D46" i="1"/>
  <c r="B48" i="1"/>
  <c r="B47" i="1"/>
  <c r="B46" i="1"/>
  <c r="F46" i="1"/>
  <c r="F47" i="1"/>
  <c r="F48" i="1"/>
  <c r="B45" i="1"/>
  <c r="D45" i="1"/>
  <c r="C45" i="1"/>
  <c r="D40" i="1"/>
  <c r="D39" i="1"/>
  <c r="D38" i="1"/>
  <c r="C40" i="1"/>
  <c r="C39" i="1"/>
  <c r="C38" i="1"/>
  <c r="B40" i="1"/>
  <c r="B39" i="1"/>
  <c r="B38" i="1"/>
  <c r="B37" i="1"/>
  <c r="C37" i="1"/>
  <c r="D37" i="1"/>
  <c r="C30" i="1"/>
  <c r="C29" i="1"/>
  <c r="C28" i="1"/>
  <c r="B30" i="1"/>
  <c r="B29" i="1"/>
  <c r="B28" i="1"/>
  <c r="E27" i="1"/>
  <c r="F27" i="1" s="1"/>
  <c r="B21" i="1"/>
  <c r="C21" i="1"/>
  <c r="D21" i="1"/>
  <c r="E21" i="1"/>
  <c r="B22" i="1"/>
  <c r="C22" i="1"/>
  <c r="D22" i="1"/>
  <c r="E22" i="1"/>
  <c r="B23" i="1"/>
  <c r="C23" i="1"/>
  <c r="D23" i="1"/>
  <c r="E23" i="1"/>
  <c r="E20" i="1"/>
  <c r="C20" i="1"/>
  <c r="D20" i="1"/>
  <c r="B20" i="1"/>
  <c r="F13" i="1"/>
  <c r="E38" i="1" l="1"/>
  <c r="F38" i="1" s="1"/>
  <c r="E28" i="1"/>
  <c r="F28" i="1" s="1"/>
  <c r="E45" i="1"/>
  <c r="F45" i="1" s="1"/>
  <c r="E29" i="1"/>
  <c r="F29" i="1" s="1"/>
  <c r="E30" i="1"/>
  <c r="F30" i="1" s="1"/>
  <c r="E39" i="1"/>
  <c r="F39" i="1" s="1"/>
  <c r="E40" i="1"/>
  <c r="F40" i="1" s="1"/>
  <c r="E37" i="1"/>
  <c r="F37" i="1" s="1"/>
  <c r="F16" i="1" l="1"/>
  <c r="F15" i="1"/>
  <c r="F14" i="1"/>
  <c r="I7" i="1"/>
  <c r="J7" i="1"/>
  <c r="K7" i="1"/>
  <c r="I8" i="1"/>
  <c r="J8" i="1"/>
  <c r="K8" i="1"/>
  <c r="I9" i="1"/>
  <c r="J9" i="1"/>
  <c r="K9" i="1"/>
  <c r="H9" i="1"/>
  <c r="H8" i="1"/>
  <c r="H7" i="1"/>
</calcChain>
</file>

<file path=xl/sharedStrings.xml><?xml version="1.0" encoding="utf-8"?>
<sst xmlns="http://schemas.openxmlformats.org/spreadsheetml/2006/main" count="76" uniqueCount="56">
  <si>
    <t>Anno</t>
  </si>
  <si>
    <t>Spesa[1]</t>
  </si>
  <si>
    <t>Raccolta[2]</t>
  </si>
  <si>
    <t>Vincite</t>
  </si>
  <si>
    <t>Erario</t>
  </si>
  <si>
    <t>2021 fino 31.08.2021</t>
  </si>
  <si>
    <t>Volumi di gioco fisico Ambito di Seriate - Serie storica 2018-2021</t>
  </si>
  <si>
    <t>Etichette di riga</t>
  </si>
  <si>
    <t>Somma di SpesoComp</t>
  </si>
  <si>
    <t>Somma di GiocatoComplessivo</t>
  </si>
  <si>
    <t>Somma di VinciteComplessive</t>
  </si>
  <si>
    <t>Somma di ErarioComplessivo</t>
  </si>
  <si>
    <t>28/02/2021</t>
  </si>
  <si>
    <t>30/04/2021</t>
  </si>
  <si>
    <t>30/06/2021</t>
  </si>
  <si>
    <t>31/08/2021</t>
  </si>
  <si>
    <t>31/12/2019</t>
  </si>
  <si>
    <t>31/12/2020</t>
  </si>
  <si>
    <t>Totale complessivo</t>
  </si>
  <si>
    <t>diff 1 - 2 trim</t>
  </si>
  <si>
    <t>diff 2 - 2 trim</t>
  </si>
  <si>
    <t>diff 2 - 3 trim</t>
  </si>
  <si>
    <t>Anno/Periodo di riferimento</t>
  </si>
  <si>
    <t>Apparecchi</t>
  </si>
  <si>
    <t>Scommesse</t>
  </si>
  <si>
    <t>Giochi numerici e lotterie</t>
  </si>
  <si>
    <t>Totale</t>
  </si>
  <si>
    <t>2021 - fino 31.08.2021</t>
  </si>
  <si>
    <t>Raccolta da gioco fisico Ambito  Seriate  per tipologia di gioco - Serie storica 2018-2021</t>
  </si>
  <si>
    <t>Lotterie</t>
  </si>
  <si>
    <t>Lotto</t>
  </si>
  <si>
    <t>Somma di GiocatoNumeriLotto</t>
  </si>
  <si>
    <t>Somma di GiocatoNumeri</t>
  </si>
  <si>
    <t>GiocatoApparecchi</t>
  </si>
  <si>
    <t>GiocatoVlT</t>
  </si>
  <si>
    <t>GiocatoAWP</t>
  </si>
  <si>
    <t>GiocatoBingo</t>
  </si>
  <si>
    <t>GiocatoScommesse</t>
  </si>
  <si>
    <t>GiocatoIppica</t>
  </si>
  <si>
    <t>GiocatoSport</t>
  </si>
  <si>
    <t>GiocatoNumeriLotto</t>
  </si>
  <si>
    <t>GiocatoVirtuali</t>
  </si>
  <si>
    <t>GiocatoNumeri</t>
  </si>
  <si>
    <t>AWP</t>
  </si>
  <si>
    <t>VLT</t>
  </si>
  <si>
    <t>2021 - dato al 31.08.2021</t>
  </si>
  <si>
    <t>Comma 7</t>
  </si>
  <si>
    <t>Periodo di riferimento</t>
  </si>
  <si>
    <t>Raccolta  da Scommesse – dettaglio -  Serie storica 2018-2021</t>
  </si>
  <si>
    <t>Ippiche</t>
  </si>
  <si>
    <t>Sportive</t>
  </si>
  <si>
    <t>Virtuali</t>
  </si>
  <si>
    <t>Giochi numerici</t>
  </si>
  <si>
    <t>Raccolta da Giochi numerici e lotterie  - dettaglio - Serie storica 2018-2021</t>
  </si>
  <si>
    <t>Somma di GiocatoLotto</t>
  </si>
  <si>
    <t>Somma di GiocatoLotterie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</si>
</sst>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8" formatCode="_-* #,##0_-;\-* #,##0_-;_-* &quot;-&quot;??_-;_-@_-"/>
    <numFmt numFmtId="169" formatCode="_-* #,##0.00\ _€_-;\-* #,##0.00\ _€_-;_-* &quot;-&quot;??\ _€_-;_-@_-"/>
    <numFmt numFmtId="173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96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40404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3" fontId="7" fillId="0" borderId="5" xfId="0" applyNumberFormat="1" applyFont="1" applyBorder="1" applyAlignment="1">
      <alignment horizontal="center" vertical="center"/>
    </xf>
    <xf numFmtId="0" fontId="0" fillId="3" borderId="0" xfId="0" applyFill="1"/>
    <xf numFmtId="3" fontId="0" fillId="3" borderId="0" xfId="0" applyNumberFormat="1" applyFill="1" applyAlignment="1">
      <alignment horizontal="center"/>
    </xf>
    <xf numFmtId="43" fontId="0" fillId="0" borderId="0" xfId="1" applyFont="1"/>
    <xf numFmtId="0" fontId="8" fillId="0" borderId="7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10" fillId="2" borderId="2" xfId="3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3" fontId="12" fillId="0" borderId="0" xfId="0" applyNumberFormat="1" applyFont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4" borderId="9" xfId="0" applyFont="1" applyFill="1" applyBorder="1" applyAlignment="1">
      <alignment horizontal="left"/>
    </xf>
    <xf numFmtId="0" fontId="13" fillId="4" borderId="10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 wrapText="1"/>
    </xf>
    <xf numFmtId="0" fontId="13" fillId="4" borderId="11" xfId="0" applyFont="1" applyFill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168" fontId="0" fillId="0" borderId="0" xfId="0" applyNumberFormat="1"/>
    <xf numFmtId="168" fontId="2" fillId="0" borderId="0" xfId="0" applyNumberFormat="1" applyFont="1"/>
    <xf numFmtId="168" fontId="12" fillId="0" borderId="0" xfId="1" applyNumberFormat="1" applyFont="1" applyBorder="1"/>
    <xf numFmtId="168" fontId="12" fillId="0" borderId="13" xfId="1" applyNumberFormat="1" applyFont="1" applyBorder="1"/>
    <xf numFmtId="0" fontId="2" fillId="0" borderId="0" xfId="0" applyFont="1"/>
    <xf numFmtId="43" fontId="2" fillId="0" borderId="0" xfId="1" applyFont="1"/>
    <xf numFmtId="168" fontId="12" fillId="0" borderId="15" xfId="1" applyNumberFormat="1" applyFont="1" applyBorder="1"/>
    <xf numFmtId="168" fontId="12" fillId="0" borderId="16" xfId="1" applyNumberFormat="1" applyFont="1" applyBorder="1"/>
    <xf numFmtId="173" fontId="12" fillId="0" borderId="0" xfId="2" applyNumberFormat="1" applyFont="1" applyBorder="1"/>
    <xf numFmtId="0" fontId="0" fillId="0" borderId="17" xfId="0" applyBorder="1" applyAlignment="1">
      <alignment horizontal="left"/>
    </xf>
    <xf numFmtId="173" fontId="12" fillId="0" borderId="18" xfId="2" applyNumberFormat="1" applyFont="1" applyBorder="1"/>
    <xf numFmtId="9" fontId="12" fillId="0" borderId="19" xfId="2" applyNumberFormat="1" applyFont="1" applyBorder="1"/>
    <xf numFmtId="9" fontId="12" fillId="0" borderId="13" xfId="2" applyNumberFormat="1" applyFont="1" applyBorder="1"/>
    <xf numFmtId="173" fontId="12" fillId="0" borderId="15" xfId="2" applyNumberFormat="1" applyFont="1" applyBorder="1"/>
    <xf numFmtId="9" fontId="12" fillId="0" borderId="16" xfId="2" applyNumberFormat="1" applyFont="1" applyBorder="1"/>
    <xf numFmtId="0" fontId="4" fillId="5" borderId="20" xfId="0" applyFont="1" applyFill="1" applyBorder="1" applyAlignment="1">
      <alignment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169" fontId="0" fillId="0" borderId="0" xfId="0" applyNumberFormat="1"/>
    <xf numFmtId="0" fontId="9" fillId="5" borderId="20" xfId="0" applyFont="1" applyFill="1" applyBorder="1" applyAlignment="1">
      <alignment vertical="center"/>
    </xf>
    <xf numFmtId="0" fontId="9" fillId="5" borderId="21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9" fillId="5" borderId="21" xfId="0" applyFont="1" applyFill="1" applyBorder="1" applyAlignment="1">
      <alignment vertical="center"/>
    </xf>
    <xf numFmtId="0" fontId="9" fillId="5" borderId="22" xfId="0" applyFont="1" applyFill="1" applyBorder="1" applyAlignment="1">
      <alignment vertical="center"/>
    </xf>
    <xf numFmtId="3" fontId="1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3" fontId="12" fillId="0" borderId="18" xfId="0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3" fontId="12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3" fontId="2" fillId="0" borderId="15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43" fontId="12" fillId="0" borderId="15" xfId="0" applyNumberFormat="1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ra/Documents/Piccolo%20Principe/GAP/2019/BANCA%20DATI/Dati%20Monopoli%20per%20Banca%20d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 AT e tipologia giochi"/>
      <sheetName val="Raccolta procapite"/>
      <sheetName val="per comuni"/>
    </sheetNames>
    <sheetDataSet>
      <sheetData sheetId="0">
        <row r="4">
          <cell r="C4">
            <v>47</v>
          </cell>
          <cell r="F4">
            <v>5356</v>
          </cell>
          <cell r="G4">
            <v>61764</v>
          </cell>
          <cell r="H4">
            <v>104681.5</v>
          </cell>
          <cell r="I4">
            <v>14291397.369999999</v>
          </cell>
          <cell r="J4">
            <v>38057.01</v>
          </cell>
          <cell r="K4">
            <v>9177475</v>
          </cell>
          <cell r="L4">
            <v>343620</v>
          </cell>
          <cell r="M4">
            <v>4502638.4499999993</v>
          </cell>
          <cell r="N4">
            <v>2528747.4000000004</v>
          </cell>
          <cell r="O4">
            <v>1512482.5</v>
          </cell>
          <cell r="R4">
            <v>69040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tabSelected="1" workbookViewId="0">
      <selection activeCell="A9" sqref="A9:E9"/>
    </sheetView>
  </sheetViews>
  <sheetFormatPr defaultRowHeight="15" x14ac:dyDescent="0.25"/>
  <cols>
    <col min="2" max="2" width="13.5703125" customWidth="1"/>
    <col min="3" max="3" width="17.42578125" customWidth="1"/>
    <col min="4" max="4" width="14.5703125" customWidth="1"/>
    <col min="5" max="5" width="28.28515625" customWidth="1"/>
    <col min="6" max="6" width="16.7109375" bestFit="1" customWidth="1"/>
    <col min="7" max="7" width="18.28515625" bestFit="1" customWidth="1"/>
    <col min="8" max="8" width="20.85546875" bestFit="1" customWidth="1"/>
    <col min="9" max="9" width="28.85546875" bestFit="1" customWidth="1"/>
    <col min="10" max="10" width="28.42578125" bestFit="1" customWidth="1"/>
    <col min="11" max="11" width="27.28515625" bestFit="1" customWidth="1"/>
    <col min="12" max="12" width="9.28515625" bestFit="1" customWidth="1"/>
    <col min="13" max="13" width="13.28515625" bestFit="1" customWidth="1"/>
    <col min="14" max="14" width="11.5703125" bestFit="1" customWidth="1"/>
    <col min="15" max="15" width="13.28515625" bestFit="1" customWidth="1"/>
    <col min="16" max="16" width="14.28515625" bestFit="1" customWidth="1"/>
  </cols>
  <sheetData>
    <row r="1" spans="1:18" x14ac:dyDescent="0.25">
      <c r="G1" t="s">
        <v>7</v>
      </c>
      <c r="H1" t="s">
        <v>8</v>
      </c>
      <c r="I1" t="s">
        <v>9</v>
      </c>
      <c r="J1" t="s">
        <v>10</v>
      </c>
      <c r="K1" t="s">
        <v>11</v>
      </c>
    </row>
    <row r="2" spans="1:18" ht="16.5" thickBot="1" x14ac:dyDescent="0.3">
      <c r="A2" s="5" t="s">
        <v>6</v>
      </c>
      <c r="B2" s="5"/>
      <c r="C2" s="5"/>
      <c r="D2" s="5"/>
      <c r="E2" s="5"/>
      <c r="G2" t="s">
        <v>12</v>
      </c>
      <c r="H2" s="1">
        <v>1594717.02</v>
      </c>
      <c r="I2" s="1">
        <v>5214190.3100000005</v>
      </c>
      <c r="J2" s="1">
        <v>3619473.2900000005</v>
      </c>
      <c r="K2" s="1">
        <v>740089.26</v>
      </c>
    </row>
    <row r="3" spans="1:18" ht="16.5" thickBot="1" x14ac:dyDescent="0.3">
      <c r="A3" s="6" t="s">
        <v>0</v>
      </c>
      <c r="B3" s="7" t="s">
        <v>1</v>
      </c>
      <c r="C3" s="7" t="s">
        <v>2</v>
      </c>
      <c r="D3" s="8" t="s">
        <v>3</v>
      </c>
      <c r="E3" s="9" t="s">
        <v>4</v>
      </c>
      <c r="G3" t="s">
        <v>13</v>
      </c>
      <c r="H3" s="1">
        <v>3278242.46</v>
      </c>
      <c r="I3" s="1">
        <v>10811153.810000001</v>
      </c>
      <c r="J3" s="1">
        <v>7532911.3500000006</v>
      </c>
      <c r="K3" s="1">
        <v>1630332.2200000002</v>
      </c>
    </row>
    <row r="4" spans="1:18" x14ac:dyDescent="0.25">
      <c r="A4" s="10">
        <v>2018</v>
      </c>
      <c r="B4" s="11">
        <v>21950346.189999998</v>
      </c>
      <c r="C4" s="11">
        <v>88493862.400000006</v>
      </c>
      <c r="D4" s="11">
        <v>66782696.069999993</v>
      </c>
      <c r="E4" s="12">
        <v>11762273.100000001</v>
      </c>
      <c r="G4" t="s">
        <v>14</v>
      </c>
      <c r="H4" s="1">
        <v>5794512.4399999995</v>
      </c>
      <c r="I4" s="1">
        <v>19493489.57</v>
      </c>
      <c r="J4" s="1">
        <v>13698977.140000002</v>
      </c>
      <c r="K4" s="1">
        <v>2901225.6500000004</v>
      </c>
    </row>
    <row r="5" spans="1:18" x14ac:dyDescent="0.25">
      <c r="A5" s="10">
        <v>2019</v>
      </c>
      <c r="B5" s="11">
        <v>24466713.960000001</v>
      </c>
      <c r="C5" s="11">
        <v>102299140.56</v>
      </c>
      <c r="D5" s="11">
        <v>77832426.600000024</v>
      </c>
      <c r="E5" s="12">
        <v>14071558.6</v>
      </c>
      <c r="G5" t="s">
        <v>15</v>
      </c>
      <c r="H5" s="1">
        <v>9409519.2200000007</v>
      </c>
      <c r="I5" s="1">
        <v>33797380.899999999</v>
      </c>
      <c r="J5" s="1">
        <v>24387861.669999998</v>
      </c>
      <c r="K5" s="1">
        <v>4954106</v>
      </c>
    </row>
    <row r="6" spans="1:18" x14ac:dyDescent="0.25">
      <c r="A6" s="10">
        <v>2020</v>
      </c>
      <c r="B6" s="11">
        <v>14529639.639999999</v>
      </c>
      <c r="C6" s="11">
        <v>55041246.570000008</v>
      </c>
      <c r="D6" s="11">
        <v>40511606.969999999</v>
      </c>
      <c r="E6" s="12">
        <v>8080696.5699999984</v>
      </c>
      <c r="H6" s="1"/>
      <c r="I6" s="1"/>
      <c r="J6" s="1"/>
      <c r="K6" s="1"/>
    </row>
    <row r="7" spans="1:18" ht="15.75" thickBot="1" x14ac:dyDescent="0.3">
      <c r="A7" s="13" t="s">
        <v>5</v>
      </c>
      <c r="B7" s="14">
        <v>9409519.2200000007</v>
      </c>
      <c r="C7" s="14">
        <v>33797380.899999999</v>
      </c>
      <c r="D7" s="14">
        <v>24387861.669999998</v>
      </c>
      <c r="E7" s="15">
        <v>4954106</v>
      </c>
      <c r="G7" s="2" t="s">
        <v>19</v>
      </c>
      <c r="H7" s="3">
        <f>H3-H2</f>
        <v>1683525.44</v>
      </c>
      <c r="I7" s="3">
        <f t="shared" ref="I7:K7" si="0">I3-I2</f>
        <v>5596963.5</v>
      </c>
      <c r="J7" s="3">
        <f t="shared" si="0"/>
        <v>3913438.06</v>
      </c>
      <c r="K7" s="3">
        <f t="shared" si="0"/>
        <v>890242.9600000002</v>
      </c>
    </row>
    <row r="8" spans="1:18" x14ac:dyDescent="0.25">
      <c r="G8" s="2" t="s">
        <v>20</v>
      </c>
      <c r="H8" s="3">
        <f>H4-H3</f>
        <v>2516269.9799999995</v>
      </c>
      <c r="I8" s="3">
        <f t="shared" ref="I8:K8" si="1">I4-I3</f>
        <v>8682335.7599999998</v>
      </c>
      <c r="J8" s="3">
        <f t="shared" si="1"/>
        <v>6166065.7900000019</v>
      </c>
      <c r="K8" s="3">
        <f t="shared" si="1"/>
        <v>1270893.4300000002</v>
      </c>
    </row>
    <row r="9" spans="1:18" x14ac:dyDescent="0.25">
      <c r="G9" s="2" t="s">
        <v>21</v>
      </c>
      <c r="H9" s="3">
        <f>H5-H4</f>
        <v>3615006.7800000012</v>
      </c>
      <c r="I9" s="3">
        <f t="shared" ref="I9:K9" si="2">I5-I4</f>
        <v>14303891.329999998</v>
      </c>
      <c r="J9" s="3">
        <f t="shared" si="2"/>
        <v>10688884.529999996</v>
      </c>
      <c r="K9" s="3">
        <f t="shared" si="2"/>
        <v>2052880.3499999996</v>
      </c>
    </row>
    <row r="11" spans="1:18" x14ac:dyDescent="0.25">
      <c r="A11" s="16" t="s">
        <v>28</v>
      </c>
      <c r="B11" s="16"/>
      <c r="C11" s="16"/>
      <c r="D11" s="16"/>
      <c r="E11" s="16"/>
    </row>
    <row r="12" spans="1:18" ht="47.25" x14ac:dyDescent="0.25">
      <c r="A12" s="17" t="s">
        <v>22</v>
      </c>
      <c r="B12" s="18" t="s">
        <v>23</v>
      </c>
      <c r="C12" s="18" t="s">
        <v>24</v>
      </c>
      <c r="D12" s="19" t="s">
        <v>25</v>
      </c>
      <c r="E12" s="20" t="s">
        <v>26</v>
      </c>
      <c r="H12" t="s">
        <v>7</v>
      </c>
      <c r="I12" t="s">
        <v>33</v>
      </c>
      <c r="J12" s="27" t="s">
        <v>34</v>
      </c>
      <c r="K12" s="27" t="s">
        <v>35</v>
      </c>
      <c r="L12" s="27" t="s">
        <v>36</v>
      </c>
      <c r="M12" t="s">
        <v>37</v>
      </c>
      <c r="N12" t="s">
        <v>38</v>
      </c>
      <c r="O12" t="s">
        <v>39</v>
      </c>
      <c r="P12" t="s">
        <v>40</v>
      </c>
      <c r="Q12" t="s">
        <v>41</v>
      </c>
      <c r="R12" t="s">
        <v>42</v>
      </c>
    </row>
    <row r="13" spans="1:18" x14ac:dyDescent="0.25">
      <c r="A13" s="21">
        <v>2018</v>
      </c>
      <c r="B13" s="25">
        <v>55858556.170000002</v>
      </c>
      <c r="C13" s="25">
        <v>7485090.3499999996</v>
      </c>
      <c r="D13" s="25">
        <v>25150215.879999999</v>
      </c>
      <c r="E13" s="26">
        <v>88493862.400000006</v>
      </c>
      <c r="F13" s="23">
        <f>SUM(C4-E13)</f>
        <v>0</v>
      </c>
      <c r="H13" t="s">
        <v>15</v>
      </c>
      <c r="I13" s="4">
        <v>11613907.450000001</v>
      </c>
      <c r="J13" s="28">
        <v>6232126.8499999996</v>
      </c>
      <c r="K13" s="28">
        <v>5381780.6000000006</v>
      </c>
      <c r="L13" s="28">
        <v>0</v>
      </c>
      <c r="M13" s="4">
        <v>1474556.45</v>
      </c>
      <c r="N13" s="4">
        <v>34279.25</v>
      </c>
      <c r="O13" s="4">
        <v>640212.35</v>
      </c>
      <c r="P13" s="4">
        <v>20708917</v>
      </c>
      <c r="Q13">
        <v>800064.85000000009</v>
      </c>
      <c r="R13">
        <v>1064337.5</v>
      </c>
    </row>
    <row r="14" spans="1:18" x14ac:dyDescent="0.25">
      <c r="A14" s="21">
        <v>2019</v>
      </c>
      <c r="B14" s="25">
        <v>66599355.410000004</v>
      </c>
      <c r="C14" s="25">
        <v>10007181.949999999</v>
      </c>
      <c r="D14" s="25">
        <v>25692603.200000003</v>
      </c>
      <c r="E14" s="26">
        <v>102299140.56</v>
      </c>
      <c r="F14" s="24">
        <f>SUM(E14-C5)</f>
        <v>0</v>
      </c>
      <c r="H14" t="s">
        <v>16</v>
      </c>
      <c r="I14">
        <v>66599355.410000004</v>
      </c>
      <c r="J14" s="27">
        <v>32998955.25</v>
      </c>
      <c r="K14" s="27">
        <v>33600400.170000002</v>
      </c>
      <c r="L14" s="27">
        <v>0</v>
      </c>
      <c r="M14">
        <v>10007181.949999999</v>
      </c>
      <c r="N14">
        <v>321736.75</v>
      </c>
      <c r="O14">
        <v>5030666.1000000006</v>
      </c>
      <c r="P14">
        <v>25692603.200000003</v>
      </c>
      <c r="Q14">
        <v>4654779.0999999996</v>
      </c>
      <c r="R14">
        <v>1880413</v>
      </c>
    </row>
    <row r="15" spans="1:18" x14ac:dyDescent="0.25">
      <c r="A15" s="21">
        <v>2020</v>
      </c>
      <c r="B15" s="25">
        <v>29767045.120000001</v>
      </c>
      <c r="C15" s="25">
        <v>5580945.9500000002</v>
      </c>
      <c r="D15" s="25">
        <v>19693255.5</v>
      </c>
      <c r="E15" s="26">
        <v>55041246.57</v>
      </c>
      <c r="F15" s="24">
        <f t="shared" ref="F15:F16" si="3">SUM(E15-C6)</f>
        <v>-7.4505805969238281E-9</v>
      </c>
      <c r="H15" t="s">
        <v>17</v>
      </c>
      <c r="I15">
        <v>29767045.120000001</v>
      </c>
      <c r="J15" s="27">
        <v>14338304.4</v>
      </c>
      <c r="K15" s="27">
        <v>15428740.720000001</v>
      </c>
      <c r="L15" s="27">
        <v>0</v>
      </c>
      <c r="M15">
        <v>5580945.9500000002</v>
      </c>
      <c r="N15">
        <v>237717</v>
      </c>
      <c r="O15">
        <v>2397711.0999999996</v>
      </c>
      <c r="P15">
        <v>19693255.5</v>
      </c>
      <c r="Q15">
        <v>2945517.85</v>
      </c>
      <c r="R15">
        <v>1269663</v>
      </c>
    </row>
    <row r="16" spans="1:18" x14ac:dyDescent="0.25">
      <c r="A16" s="22" t="s">
        <v>27</v>
      </c>
      <c r="B16" s="29">
        <v>11613907.450000001</v>
      </c>
      <c r="C16" s="29">
        <v>1474556.45</v>
      </c>
      <c r="D16" s="29">
        <v>20708917</v>
      </c>
      <c r="E16" s="30">
        <v>33797380.899999999</v>
      </c>
      <c r="F16" s="24">
        <f t="shared" si="3"/>
        <v>0</v>
      </c>
      <c r="H16" t="s">
        <v>18</v>
      </c>
      <c r="I16">
        <v>107980307.98</v>
      </c>
      <c r="J16" s="27">
        <v>53569386.5</v>
      </c>
      <c r="K16" s="27">
        <v>54410921.490000002</v>
      </c>
      <c r="L16" s="27">
        <v>0</v>
      </c>
      <c r="M16">
        <v>17062684.349999998</v>
      </c>
      <c r="N16">
        <v>593733</v>
      </c>
      <c r="O16">
        <v>8068589.5499999998</v>
      </c>
      <c r="P16">
        <v>66094775.700000003</v>
      </c>
      <c r="Q16">
        <v>8400361.7999999989</v>
      </c>
      <c r="R16">
        <v>4214413.5</v>
      </c>
    </row>
    <row r="19" spans="1:6" ht="47.25" x14ac:dyDescent="0.25">
      <c r="A19" s="17" t="s">
        <v>22</v>
      </c>
      <c r="B19" s="18" t="s">
        <v>23</v>
      </c>
      <c r="C19" s="18" t="s">
        <v>24</v>
      </c>
      <c r="D19" s="19" t="s">
        <v>25</v>
      </c>
      <c r="E19" s="20" t="s">
        <v>26</v>
      </c>
    </row>
    <row r="20" spans="1:6" x14ac:dyDescent="0.25">
      <c r="A20" s="32">
        <v>2018</v>
      </c>
      <c r="B20" s="33">
        <f>B13/$E13</f>
        <v>0.63121390179032344</v>
      </c>
      <c r="C20" s="33">
        <f t="shared" ref="C20:E20" si="4">C13/$E13</f>
        <v>8.4583158051874108E-2</v>
      </c>
      <c r="D20" s="33">
        <f t="shared" si="4"/>
        <v>0.2842029401578024</v>
      </c>
      <c r="E20" s="34">
        <f t="shared" si="4"/>
        <v>1</v>
      </c>
    </row>
    <row r="21" spans="1:6" x14ac:dyDescent="0.25">
      <c r="A21" s="21">
        <v>2019</v>
      </c>
      <c r="B21" s="31">
        <f t="shared" ref="B21:E21" si="5">B14/$E14</f>
        <v>0.65102556136274159</v>
      </c>
      <c r="C21" s="31">
        <f t="shared" si="5"/>
        <v>9.7822737270511426E-2</v>
      </c>
      <c r="D21" s="31">
        <f t="shared" si="5"/>
        <v>0.25115170136674708</v>
      </c>
      <c r="E21" s="35">
        <f t="shared" si="5"/>
        <v>1</v>
      </c>
    </row>
    <row r="22" spans="1:6" x14ac:dyDescent="0.25">
      <c r="A22" s="21">
        <v>2020</v>
      </c>
      <c r="B22" s="31">
        <f t="shared" ref="B22:E22" si="6">B15/$E15</f>
        <v>0.5408134258395304</v>
      </c>
      <c r="C22" s="31">
        <f t="shared" si="6"/>
        <v>0.10139570409079128</v>
      </c>
      <c r="D22" s="31">
        <f t="shared" si="6"/>
        <v>0.35779087006967836</v>
      </c>
      <c r="E22" s="35">
        <f t="shared" si="6"/>
        <v>1</v>
      </c>
    </row>
    <row r="23" spans="1:6" x14ac:dyDescent="0.25">
      <c r="A23" s="22" t="s">
        <v>27</v>
      </c>
      <c r="B23" s="36">
        <f t="shared" ref="B23:E23" si="7">B16/$E16</f>
        <v>0.3436333568084266</v>
      </c>
      <c r="C23" s="36">
        <f t="shared" si="7"/>
        <v>4.3629311228669795E-2</v>
      </c>
      <c r="D23" s="36">
        <f t="shared" si="7"/>
        <v>0.6127373319629037</v>
      </c>
      <c r="E23" s="37">
        <f t="shared" si="7"/>
        <v>1</v>
      </c>
    </row>
    <row r="26" spans="1:6" ht="15.75" x14ac:dyDescent="0.25">
      <c r="A26" s="17" t="s">
        <v>47</v>
      </c>
      <c r="B26" s="18" t="s">
        <v>43</v>
      </c>
      <c r="C26" s="18" t="s">
        <v>44</v>
      </c>
      <c r="D26" s="19" t="s">
        <v>46</v>
      </c>
      <c r="E26" s="20" t="s">
        <v>26</v>
      </c>
    </row>
    <row r="27" spans="1:6" x14ac:dyDescent="0.25">
      <c r="A27" s="21">
        <v>2018</v>
      </c>
      <c r="B27" s="25">
        <v>33176419.430000003</v>
      </c>
      <c r="C27" s="25">
        <v>22521511.759999998</v>
      </c>
      <c r="D27" s="25">
        <v>160624.97999999998</v>
      </c>
      <c r="E27" s="26">
        <f>SUM(B27:D27)</f>
        <v>55858556.169999994</v>
      </c>
      <c r="F27" s="41">
        <f>E27-B13</f>
        <v>0</v>
      </c>
    </row>
    <row r="28" spans="1:6" x14ac:dyDescent="0.25">
      <c r="A28" s="21">
        <v>2019</v>
      </c>
      <c r="B28" s="25">
        <f>SUM(K14)</f>
        <v>33600400.170000002</v>
      </c>
      <c r="C28" s="25">
        <f>SUM(J14)</f>
        <v>32998955.25</v>
      </c>
      <c r="D28" s="25"/>
      <c r="E28" s="26">
        <f>SUM(B28:D28)</f>
        <v>66599355.420000002</v>
      </c>
      <c r="F28" s="41">
        <f t="shared" ref="F28:F30" si="8">E28-B14</f>
        <v>9.9999979138374329E-3</v>
      </c>
    </row>
    <row r="29" spans="1:6" x14ac:dyDescent="0.25">
      <c r="A29" s="21">
        <v>2020</v>
      </c>
      <c r="B29" s="25">
        <f>SUM(K15)</f>
        <v>15428740.720000001</v>
      </c>
      <c r="C29" s="25">
        <f>SUM(J15)</f>
        <v>14338304.4</v>
      </c>
      <c r="D29" s="25"/>
      <c r="E29" s="26">
        <f t="shared" ref="E29:E30" si="9">SUM(B29:D29)</f>
        <v>29767045.120000001</v>
      </c>
      <c r="F29" s="41">
        <f t="shared" si="8"/>
        <v>0</v>
      </c>
    </row>
    <row r="30" spans="1:6" x14ac:dyDescent="0.25">
      <c r="A30" s="22" t="s">
        <v>45</v>
      </c>
      <c r="B30" s="29">
        <f>SUM(K13)</f>
        <v>5381780.6000000006</v>
      </c>
      <c r="C30" s="29">
        <f>SUM(J13)</f>
        <v>6232126.8499999996</v>
      </c>
      <c r="D30" s="29"/>
      <c r="E30" s="30">
        <f t="shared" si="9"/>
        <v>11613907.449999999</v>
      </c>
      <c r="F30" s="41">
        <f t="shared" si="8"/>
        <v>0</v>
      </c>
    </row>
    <row r="35" spans="1:12" ht="16.5" thickBot="1" x14ac:dyDescent="0.3">
      <c r="A35" s="44" t="s">
        <v>48</v>
      </c>
      <c r="B35" s="44"/>
      <c r="C35" s="44"/>
      <c r="D35" s="44"/>
      <c r="E35" s="44"/>
    </row>
    <row r="36" spans="1:12" ht="15.75" x14ac:dyDescent="0.25">
      <c r="A36" s="42" t="s">
        <v>47</v>
      </c>
      <c r="B36" s="43" t="s">
        <v>49</v>
      </c>
      <c r="C36" s="45" t="s">
        <v>50</v>
      </c>
      <c r="D36" s="45" t="s">
        <v>51</v>
      </c>
      <c r="E36" s="46" t="s">
        <v>26</v>
      </c>
    </row>
    <row r="37" spans="1:12" x14ac:dyDescent="0.25">
      <c r="A37" s="49">
        <v>2018</v>
      </c>
      <c r="B37" s="50">
        <f>SUM('[1]Per AT e tipologia giochi'!$H$4+'[1]Per AT e tipologia giochi'!$L$4+'[1]Per AT e tipologia giochi'!$P$4)</f>
        <v>448301.5</v>
      </c>
      <c r="C37" s="50">
        <f>SUM('[1]Per AT e tipologia giochi'!$C$4+'[1]Per AT e tipologia giochi'!$F$4+'[1]Per AT e tipologia giochi'!$M$4)</f>
        <v>4508041.4499999993</v>
      </c>
      <c r="D37" s="50">
        <f>SUM('[1]Per AT e tipologia giochi'!$N$4)</f>
        <v>2528747.4000000004</v>
      </c>
      <c r="E37" s="51">
        <f>SUM(B37:D37)</f>
        <v>7485090.3499999996</v>
      </c>
      <c r="F37" s="23">
        <f>SUM(E37-C13)</f>
        <v>0</v>
      </c>
    </row>
    <row r="38" spans="1:12" x14ac:dyDescent="0.25">
      <c r="A38" s="57">
        <v>2019</v>
      </c>
      <c r="B38" s="47">
        <f>SUM(N14)</f>
        <v>321736.75</v>
      </c>
      <c r="C38" s="47">
        <f>SUM(O14)</f>
        <v>5030666.1000000006</v>
      </c>
      <c r="D38" s="47">
        <f>SUM(Q14)</f>
        <v>4654779.0999999996</v>
      </c>
      <c r="E38" s="53">
        <f t="shared" ref="E38:E40" si="10">SUM(B38:D38)</f>
        <v>10007181.949999999</v>
      </c>
      <c r="F38" s="23">
        <f t="shared" ref="F38:F40" si="11">SUM(E38-C14)</f>
        <v>0</v>
      </c>
    </row>
    <row r="39" spans="1:12" x14ac:dyDescent="0.25">
      <c r="A39" s="57">
        <v>2020</v>
      </c>
      <c r="B39" s="47">
        <f>SUM(N15)</f>
        <v>237717</v>
      </c>
      <c r="C39" s="47">
        <f>SUM(O15)</f>
        <v>2397711.0999999996</v>
      </c>
      <c r="D39" s="47">
        <f>SUM(Q15)</f>
        <v>2945517.85</v>
      </c>
      <c r="E39" s="53">
        <f t="shared" si="10"/>
        <v>5580945.9499999993</v>
      </c>
      <c r="F39" s="23">
        <f t="shared" si="11"/>
        <v>-9.3132257461547852E-10</v>
      </c>
    </row>
    <row r="40" spans="1:12" x14ac:dyDescent="0.25">
      <c r="A40" s="58" t="s">
        <v>45</v>
      </c>
      <c r="B40" s="59">
        <f>SUM(N13)</f>
        <v>34279.25</v>
      </c>
      <c r="C40" s="60">
        <f>SUM(O13)</f>
        <v>640212.35</v>
      </c>
      <c r="D40" s="60">
        <f>SUM(Q13)</f>
        <v>800064.85000000009</v>
      </c>
      <c r="E40" s="56">
        <f t="shared" si="10"/>
        <v>1474556.4500000002</v>
      </c>
      <c r="F40" s="23">
        <f t="shared" si="11"/>
        <v>2.3283064365386963E-10</v>
      </c>
    </row>
    <row r="43" spans="1:12" ht="16.5" thickBot="1" x14ac:dyDescent="0.3">
      <c r="A43" s="62" t="s">
        <v>53</v>
      </c>
    </row>
    <row r="44" spans="1:12" ht="31.5" x14ac:dyDescent="0.25">
      <c r="A44" s="38" t="s">
        <v>22</v>
      </c>
      <c r="B44" s="61" t="s">
        <v>52</v>
      </c>
      <c r="C44" s="39" t="s">
        <v>30</v>
      </c>
      <c r="D44" s="39" t="s">
        <v>29</v>
      </c>
      <c r="E44" s="40" t="s">
        <v>26</v>
      </c>
      <c r="H44" t="s">
        <v>7</v>
      </c>
      <c r="I44" t="s">
        <v>31</v>
      </c>
      <c r="J44" t="s">
        <v>32</v>
      </c>
      <c r="K44" t="s">
        <v>54</v>
      </c>
      <c r="L44" t="s">
        <v>55</v>
      </c>
    </row>
    <row r="45" spans="1:12" x14ac:dyDescent="0.25">
      <c r="A45" s="49">
        <v>2018</v>
      </c>
      <c r="B45" s="50">
        <f>SUM('[1]Per AT e tipologia giochi'!$R$4+'[1]Per AT e tipologia giochi'!$O$4+'[1]Per AT e tipologia giochi'!$G$4)</f>
        <v>1643286.5</v>
      </c>
      <c r="C45" s="50">
        <f>SUM('[1]Per AT e tipologia giochi'!$K$4)</f>
        <v>9177475</v>
      </c>
      <c r="D45" s="50">
        <f>SUM('[1]Per AT e tipologia giochi'!$I$4+'[1]Per AT e tipologia giochi'!$J$4)</f>
        <v>14329454.379999999</v>
      </c>
      <c r="E45" s="51">
        <f>SUM(B45:D45)</f>
        <v>25150215.879999999</v>
      </c>
      <c r="F45" s="23">
        <f>SUM(E45-D13)</f>
        <v>0</v>
      </c>
      <c r="H45" t="s">
        <v>15</v>
      </c>
      <c r="I45">
        <v>20708917</v>
      </c>
      <c r="J45">
        <v>1064337.5</v>
      </c>
      <c r="K45">
        <v>6306579.5</v>
      </c>
      <c r="L45">
        <v>13338000</v>
      </c>
    </row>
    <row r="46" spans="1:12" x14ac:dyDescent="0.25">
      <c r="A46" s="52">
        <v>2019</v>
      </c>
      <c r="B46" s="48">
        <f>SUM(R14)</f>
        <v>1880413</v>
      </c>
      <c r="C46" s="48">
        <f>SUM(K46)</f>
        <v>9348813.5</v>
      </c>
      <c r="D46" s="48">
        <f>SUM(L46)</f>
        <v>14463376.700000001</v>
      </c>
      <c r="E46" s="53">
        <f t="shared" ref="E46:E48" si="12">SUM(B46:D46)</f>
        <v>25692603.200000003</v>
      </c>
      <c r="F46" s="23">
        <f t="shared" ref="F46:F48" si="13">SUM(E46-D14)</f>
        <v>0</v>
      </c>
      <c r="H46" t="s">
        <v>16</v>
      </c>
      <c r="I46">
        <v>25692603.200000003</v>
      </c>
      <c r="J46">
        <v>1880413</v>
      </c>
      <c r="K46">
        <v>9348813.5</v>
      </c>
      <c r="L46">
        <v>14463376.700000001</v>
      </c>
    </row>
    <row r="47" spans="1:12" x14ac:dyDescent="0.25">
      <c r="A47" s="52">
        <v>2020</v>
      </c>
      <c r="B47" s="48">
        <f>SUM(R15)</f>
        <v>1269663</v>
      </c>
      <c r="C47" s="48">
        <f>SUM(K47)</f>
        <v>6867442.5</v>
      </c>
      <c r="D47" s="48">
        <f>SUM(L47)</f>
        <v>11556150</v>
      </c>
      <c r="E47" s="53">
        <f t="shared" si="12"/>
        <v>19693255.5</v>
      </c>
      <c r="F47" s="23">
        <f t="shared" si="13"/>
        <v>0</v>
      </c>
      <c r="H47" t="s">
        <v>17</v>
      </c>
      <c r="I47">
        <v>19693255.5</v>
      </c>
      <c r="J47">
        <v>1269663</v>
      </c>
      <c r="K47">
        <v>6867442.5</v>
      </c>
      <c r="L47">
        <v>11556150</v>
      </c>
    </row>
    <row r="48" spans="1:12" x14ac:dyDescent="0.25">
      <c r="A48" s="54" t="s">
        <v>45</v>
      </c>
      <c r="B48" s="55">
        <f>SUM(R13)</f>
        <v>1064337.5</v>
      </c>
      <c r="C48" s="55">
        <f>SUM(K45)</f>
        <v>6306579.5</v>
      </c>
      <c r="D48" s="55">
        <f>SUM(L45)</f>
        <v>13338000</v>
      </c>
      <c r="E48" s="56">
        <f t="shared" si="12"/>
        <v>20708917</v>
      </c>
      <c r="F48" s="23">
        <f t="shared" si="13"/>
        <v>0</v>
      </c>
      <c r="H48" t="s">
        <v>18</v>
      </c>
      <c r="I48">
        <v>66094775.700000003</v>
      </c>
      <c r="J48">
        <v>4214413.5</v>
      </c>
      <c r="K48">
        <v>22522835.5</v>
      </c>
      <c r="L48">
        <v>39357526.700000003</v>
      </c>
    </row>
  </sheetData>
  <mergeCells count="3">
    <mergeCell ref="A2:E2"/>
    <mergeCell ref="A11:E11"/>
    <mergeCell ref="A35:E35"/>
  </mergeCells>
  <hyperlinks>
    <hyperlink ref="B3" location="_ftn1" display="_ftn1" xr:uid="{8D0CC088-FD43-4FF5-A97C-31F3CE753E50}"/>
    <hyperlink ref="C3" location="_ftn2" display="_ftn2" xr:uid="{803A6919-9402-4073-8C7F-1311129434A9}"/>
  </hyperlink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Foglio1!_ftnref1</vt:lpstr>
      <vt:lpstr>Foglio1!_ftnref2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</dc:creator>
  <cp:lastModifiedBy>Lara</cp:lastModifiedBy>
  <dcterms:created xsi:type="dcterms:W3CDTF">2015-06-05T18:19:34Z</dcterms:created>
  <dcterms:modified xsi:type="dcterms:W3CDTF">2021-11-20T05:33:34Z</dcterms:modified>
</cp:coreProperties>
</file>